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活动物料" sheetId="42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DE77EC135174D8BB8069EF25F1DE7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00840" y="1313180"/>
          <a:ext cx="975995" cy="1428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7C2CA71EE5F045F5830CFFC86CC9921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04295" y="4208780"/>
          <a:ext cx="1315085" cy="736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056565C58534C65B9C5A6F15467C4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87480" y="5249545"/>
          <a:ext cx="899795" cy="125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216DCD69B9164A6883A361E3F3BC06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22430" y="10768330"/>
          <a:ext cx="498475" cy="708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E83FD2EB15B0477885A3474F184D395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37365" y="12100560"/>
          <a:ext cx="618490" cy="815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D532E794947F40DEBABFAA929D4AB7F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798300" y="13776960"/>
          <a:ext cx="971550" cy="1282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F22DA7D5D88417B81CA6DE4BDDF54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901805" y="15724505"/>
          <a:ext cx="532130" cy="750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762475BAF16C4F5DB23D91F6360407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085955" y="16624300"/>
          <a:ext cx="695325" cy="525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DDAEB4C8077496DA2FE813E965B3A1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94160" y="17401540"/>
          <a:ext cx="804545" cy="1021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7369B8BC214C42B4A10E9525F1F286E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792585" y="18442940"/>
          <a:ext cx="644525" cy="814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EAC57D9672C4113B287F8E71C44FAE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482705" y="21287105"/>
          <a:ext cx="1444625" cy="813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DB69C1429C9E4A538A4241D5868AA17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497945" y="22397085"/>
          <a:ext cx="1318260" cy="780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9258C1B433643038ADEF0CF0AF8CAC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733530" y="23350855"/>
          <a:ext cx="815975" cy="1155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56CB608D710F4BCAACFADBF96455002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812905" y="24660225"/>
          <a:ext cx="895985" cy="12915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B1C0C1F78C0B48EEAF0128113FC8A41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584305" y="7014210"/>
          <a:ext cx="1241425" cy="911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7B8C455902994A1392E575263B5BFCC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576685" y="8283575"/>
          <a:ext cx="1165860" cy="1459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EAF2322A069748B8BE2B963B0E86974A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699875" y="9791065"/>
          <a:ext cx="1066800" cy="890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36949698AF7E4FACB1CB11326901AEF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484100" y="19277965"/>
          <a:ext cx="639445" cy="954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A185C79C11524BD5ADEF0FDA020866E0" descr="微信图片_20251224113450_767_2"/>
        <xdr:cNvPicPr/>
      </xdr:nvPicPr>
      <xdr:blipFill>
        <a:blip r:embed="rId19"/>
        <a:stretch>
          <a:fillRect/>
        </a:stretch>
      </xdr:blipFill>
      <xdr:spPr>
        <a:xfrm>
          <a:off x="0" y="0"/>
          <a:ext cx="3619500" cy="3886200"/>
        </a:xfrm>
        <a:prstGeom prst="rect">
          <a:avLst/>
        </a:prstGeom>
      </xdr:spPr>
    </xdr:pic>
  </etc:cellImage>
  <etc:cellImage>
    <xdr:pic>
      <xdr:nvPicPr>
        <xdr:cNvPr id="7" name="ID_E5B06251CC7B4F8CAC311F2924C90406" descr="微信图片_20251212151836_732_2"/>
        <xdr:cNvPicPr/>
      </xdr:nvPicPr>
      <xdr:blipFill>
        <a:blip r:embed="rId20"/>
        <a:stretch>
          <a:fillRect/>
        </a:stretch>
      </xdr:blipFill>
      <xdr:spPr>
        <a:xfrm>
          <a:off x="0" y="0"/>
          <a:ext cx="6124575" cy="7715250"/>
        </a:xfrm>
        <a:prstGeom prst="rect">
          <a:avLst/>
        </a:prstGeom>
      </xdr:spPr>
    </xdr:pic>
  </etc:cellImage>
  <etc:cellImage>
    <xdr:pic>
      <xdr:nvPicPr>
        <xdr:cNvPr id="4" name="ID_8FD230FFD4F94521BBDA5572888EF4DE" descr="微信图片_20251226161917_813_2"/>
        <xdr:cNvPicPr/>
      </xdr:nvPicPr>
      <xdr:blipFill>
        <a:blip r:embed="rId21"/>
        <a:stretch>
          <a:fillRect/>
        </a:stretch>
      </xdr:blipFill>
      <xdr:spPr>
        <a:xfrm>
          <a:off x="0" y="0"/>
          <a:ext cx="10058400" cy="62014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<sst xmlns="http://schemas.openxmlformats.org/spreadsheetml/2006/main" count="84" uniqueCount="66">
  <si>
    <t>2026年新春活动物料设计制作及安装清单</t>
  </si>
  <si>
    <t>序号</t>
  </si>
  <si>
    <t>板块</t>
  </si>
  <si>
    <t>项目</t>
  </si>
  <si>
    <t>规格</t>
  </si>
  <si>
    <t>数量</t>
  </si>
  <si>
    <t>单位</t>
  </si>
  <si>
    <t>单价（元）</t>
  </si>
  <si>
    <t>金额</t>
  </si>
  <si>
    <t>示意图</t>
  </si>
  <si>
    <t>游客中心户外</t>
  </si>
  <si>
    <t>树木亮化美化</t>
  </si>
  <si>
    <t>户外防水灯串+插电式福字发光小灯笼/不少于80个灯笼、LED灯带50米</t>
  </si>
  <si>
    <t>棵</t>
  </si>
  <si>
    <t>毛衣编织</t>
  </si>
  <si>
    <t>树木毛衣装饰包装不低于1米5、含玩偶装饰</t>
  </si>
  <si>
    <t>结晶池处 桂花树木美化</t>
  </si>
  <si>
    <t>3cm小红灯笼缠/绕不少于50个灯笼、LED灯带30米</t>
  </si>
  <si>
    <t>台阶处“恭喜发财”贴纸</t>
  </si>
  <si>
    <t xml:space="preserve">斜纹地贴（14*0.1m+13*0.1M）*2M 
</t>
  </si>
  <si>
    <t>平方</t>
  </si>
  <si>
    <t xml:space="preserve">红丝带 </t>
  </si>
  <si>
    <t>总长40m*0.35M酒红色</t>
  </si>
  <si>
    <t>米</t>
  </si>
  <si>
    <t>春联竖幅</t>
  </si>
  <si>
    <t>单透布UV竖幅 6*1M  （4条一套）</t>
  </si>
  <si>
    <t>条</t>
  </si>
  <si>
    <t>游客中心室内</t>
  </si>
  <si>
    <t>“福禄寿财喜·矾宝邮票”及活动卡片</t>
  </si>
  <si>
    <t>邮票5张一套 及活动卡片20*20折页</t>
  </si>
  <si>
    <t>张</t>
  </si>
  <si>
    <t>福  字点</t>
  </si>
  <si>
    <t>PVC  UV单面打印+金属三角支架</t>
  </si>
  <si>
    <t>个</t>
  </si>
  <si>
    <t xml:space="preserve">方盒PVC uv打印  单面1.6*0.8M  </t>
  </si>
  <si>
    <t>含烟花瀑布芦苇草、孔雀草渐变、 龙须草组合烟花瀑布美陈布置</t>
  </si>
  <si>
    <t>朵</t>
  </si>
  <si>
    <t>KT板红色十字+大蝴蝶节</t>
  </si>
  <si>
    <t>散花烟花布置瀑布   单朵烟花60-85厘米直径</t>
  </si>
  <si>
    <t>禄  字点</t>
  </si>
  <si>
    <t xml:space="preserve">方形混色+洋画片铜版纸打印画面2*3cm </t>
  </si>
  <si>
    <t>财 字点</t>
  </si>
  <si>
    <t>人造花蒲苇组合烟花瀑布美陈</t>
  </si>
  <si>
    <t>黑胶车贴摊位车包装</t>
  </si>
  <si>
    <t>竹制背篓35*22cm    带春联条幅 含5个沙包</t>
  </si>
  <si>
    <t>寿 字点</t>
  </si>
  <si>
    <t xml:space="preserve"> 1个1.6*0.8m kt板门型背景画面+1个门型木质结构+1个木纹箱+3个异形KT板广告牌</t>
  </si>
  <si>
    <t>结晶池室内</t>
  </si>
  <si>
    <t>入口门左右两侧马年装置</t>
  </si>
  <si>
    <t>小马屁股玩偶80cm*80cm、小马头部玩偶80cm*80cm雪弗板画面10个。</t>
  </si>
  <si>
    <t>项</t>
  </si>
  <si>
    <t>咖啡台前口包装</t>
  </si>
  <si>
    <t>面包产品 uv超透贴 0.3*0.3M/个</t>
  </si>
  <si>
    <t>玻璃门美化</t>
  </si>
  <si>
    <t>异形 uv超透贴（单组玻璃门3.3*2.7m ）4组玻璃门</t>
  </si>
  <si>
    <t>文化微展：矿工的年代金券</t>
  </si>
  <si>
    <t>铜版纸打印</t>
  </si>
  <si>
    <t>鱼线200米</t>
  </si>
  <si>
    <t>卷</t>
  </si>
  <si>
    <t>灯杆含灯头共3.1M高</t>
  </si>
  <si>
    <t>1.2米防腐木带靠背+铸铁腿</t>
  </si>
  <si>
    <t xml:space="preserve">时代记忆：室内复古市集
</t>
  </si>
  <si>
    <t>摊位车包装KT板 （1.2*0.8MKT板门头、异形KT板五角星、欢迎光临）不含桌布</t>
  </si>
  <si>
    <t>小计：</t>
  </si>
  <si>
    <t>税率：13%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</si>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</sst>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&quot;￥&quot;#,##0.0;[Red]&quot;￥&quot;\-#,##0.0"/>
  </numFmts>
  <fonts count="29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2"/>
      <name val="Times New Roman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7" fillId="0" borderId="0"/>
    <xf numFmtId="0" fontId="28" fillId="0" borderId="0">
      <protection locked="0"/>
    </xf>
  </cellStyleXfs>
  <cellXfs count="40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176" fontId="3" fillId="0" borderId="1" xfId="0" applyNumberFormat="1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 wrapText="1"/>
    </xf>
    <xf numFmtId="49" fontId="4" fillId="0" borderId="1" xfId="57" applyNumberFormat="1" applyFont="1" applyFill="1" applyBorder="1" applyAlignment="1" applyProtection="1">
      <alignment horizontal="justify" vertical="center" wrapText="1"/>
    </xf>
    <xf numFmtId="176" fontId="5" fillId="0" borderId="1" xfId="0" applyNumberFormat="1" applyFont="1" applyFill="1" applyBorder="1" applyAlignment="1">
      <alignment horizontal="justify" vertical="center"/>
    </xf>
    <xf numFmtId="176" fontId="1" fillId="0" borderId="1" xfId="0" applyNumberFormat="1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176" fontId="1" fillId="0" borderId="1" xfId="0" applyNumberFormat="1" applyFont="1" applyFill="1" applyBorder="1" applyAlignment="1">
      <alignment horizontal="justify" vertical="center" wrapText="1"/>
    </xf>
    <xf numFmtId="176" fontId="1" fillId="0" borderId="0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left"/>
    </xf>
    <xf numFmtId="8" fontId="3" fillId="0" borderId="1" xfId="0" applyNumberFormat="1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/>
    </xf>
    <xf numFmtId="0" fontId="1" fillId="0" borderId="4" xfId="0" applyFont="1" applyFill="1" applyBorder="1" applyAlignment="1">
      <alignment horizontal="justify"/>
    </xf>
    <xf numFmtId="0" fontId="1" fillId="0" borderId="3" xfId="0" applyFont="1" applyFill="1" applyBorder="1" applyAlignment="1">
      <alignment horizontal="justify"/>
    </xf>
    <xf numFmtId="8" fontId="1" fillId="0" borderId="1" xfId="0" applyNumberFormat="1" applyFont="1" applyFill="1" applyBorder="1" applyAlignment="1">
      <alignment horizontal="justify" vertical="center"/>
    </xf>
    <xf numFmtId="177" fontId="1" fillId="0" borderId="1" xfId="0" applyNumberFormat="1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6" xfId="51"/>
    <cellStyle name="常规 7" xfId="52"/>
    <cellStyle name="常规 7 2" xfId="53"/>
    <cellStyle name="常规 8" xfId="54"/>
    <cellStyle name="常规 4" xfId="55"/>
    <cellStyle name="常规_Sheet1_1" xfId="56"/>
    <cellStyle name="常规_Sheet1" xfId="57"/>
  </cellStyles>
  <tableStyles count="0" defaultTableStyle="TableStyleMedium2" defaultPivotStyle="PivotStyleLight16"/>
  <colors>
    <mruColors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1" Type="http://schemas.openxmlformats.org/officeDocument/2006/relationships/image" Target="media/image21.jpe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6"/>
  <sheetViews>
    <sheetView tabSelected="1" zoomScale="80" zoomScaleNormal="80" topLeftCell="A15" workbookViewId="0">
      <selection activeCell="A1" sqref="A1:I1"/>
    </sheetView>
  </sheetViews>
  <sheetFormatPr defaultColWidth="9.14166666666667" defaultRowHeight="16.5"/>
  <cols>
    <col min="1" max="1" width="5.88333333333333" style="2" customWidth="1"/>
    <col min="2" max="2" width="11.4666666666667" style="2" customWidth="1"/>
    <col min="3" max="3" width="16.6166666666667" style="2" customWidth="1"/>
    <col min="4" max="4" width="45.15" style="2" customWidth="1"/>
    <col min="5" max="5" width="10.4166666666667" style="3" customWidth="1"/>
    <col min="6" max="6" width="8.33333333333333" style="3" customWidth="1"/>
    <col min="7" max="7" width="12.0083333333333" style="3" customWidth="1"/>
    <col min="8" max="8" width="11.3583333333333" style="3" customWidth="1"/>
    <col min="9" max="9" width="33.9" style="2" customWidth="1"/>
    <col min="10" max="16380" width="9.14166666666667" style="4"/>
    <col min="16381" max="16384" width="9.14166666666667" style="5"/>
  </cols>
  <sheetData>
    <row r="1" ht="35" customHeight="1" spans="1:9">
      <c r="A1" s="6" t="s">
        <v>0</v>
      </c>
      <c r="B1" s="6"/>
      <c r="C1" s="6"/>
      <c r="D1" s="6"/>
      <c r="E1" s="7"/>
      <c r="F1" s="7"/>
      <c r="G1" s="7"/>
      <c r="H1" s="7"/>
      <c r="I1" s="6"/>
    </row>
    <row r="2" ht="36" customHeight="1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8" t="s">
        <v>9</v>
      </c>
    </row>
    <row r="3" ht="118" customHeight="1" spans="1:9">
      <c r="A3" s="10">
        <f>ROW()+-2</f>
        <v>1</v>
      </c>
      <c r="B3" s="11" t="s">
        <v>10</v>
      </c>
      <c r="C3" s="12" t="s">
        <v>11</v>
      </c>
      <c r="D3" s="11" t="s">
        <v>12</v>
      </c>
      <c r="E3" s="13">
        <v>3</v>
      </c>
      <c r="F3" s="13" t="s">
        <v>13</v>
      </c>
      <c r="G3" s="14">
        <v>0</v>
      </c>
      <c r="H3" s="13">
        <f t="shared" ref="H3:H9" si="0">G3*E3</f>
        <v>0</v>
      </c>
      <c r="I3" s="29" t="str">
        <f>_xlfn.DISPIMG("ID_0DE77EC135174D8BB8069EF25F1DE781",1)</f>
        <v>=DISPIMG("ID_0DE77EC135174D8BB8069EF25F1DE781",1)</v>
      </c>
    </row>
    <row r="4" ht="90" customHeight="1" spans="1:9">
      <c r="A4" s="10">
        <f t="shared" ref="A4:A13" si="1">ROW()+-2</f>
        <v>2</v>
      </c>
      <c r="B4" s="11"/>
      <c r="C4" s="12" t="s">
        <v>14</v>
      </c>
      <c r="D4" s="11" t="s">
        <v>15</v>
      </c>
      <c r="E4" s="13">
        <v>3</v>
      </c>
      <c r="F4" s="13" t="s">
        <v>13</v>
      </c>
      <c r="G4" s="14">
        <v>0</v>
      </c>
      <c r="H4" s="13">
        <f t="shared" si="0"/>
        <v>0</v>
      </c>
      <c r="I4" s="29" t="str">
        <f>_xlfn.DISPIMG("ID_E5B06251CC7B4F8CAC311F2924C90406",1)</f>
        <v>=DISPIMG("ID_E5B06251CC7B4F8CAC311F2924C90406",1)</v>
      </c>
    </row>
    <row r="5" ht="102" customHeight="1" spans="1:9">
      <c r="A5" s="10">
        <f t="shared" si="1"/>
        <v>3</v>
      </c>
      <c r="B5" s="11"/>
      <c r="C5" s="12" t="s">
        <v>16</v>
      </c>
      <c r="D5" s="11" t="s">
        <v>17</v>
      </c>
      <c r="E5" s="13">
        <v>4</v>
      </c>
      <c r="F5" s="13" t="s">
        <v>13</v>
      </c>
      <c r="G5" s="14">
        <v>0</v>
      </c>
      <c r="H5" s="13">
        <f t="shared" si="0"/>
        <v>0</v>
      </c>
      <c r="I5" s="29" t="str">
        <f>_xlfn.DISPIMG("ID_7C2CA71EE5F045F5830CFFC86CC9921E",1)</f>
        <v>=DISPIMG("ID_7C2CA71EE5F045F5830CFFC86CC9921E",1)</v>
      </c>
    </row>
    <row r="6" ht="119" customHeight="1" spans="1:9">
      <c r="A6" s="10">
        <f t="shared" si="1"/>
        <v>4</v>
      </c>
      <c r="B6" s="11"/>
      <c r="C6" s="11" t="s">
        <v>18</v>
      </c>
      <c r="D6" s="11" t="s">
        <v>19</v>
      </c>
      <c r="E6" s="13">
        <f>2.7*2</f>
        <v>5.4</v>
      </c>
      <c r="F6" s="13" t="s">
        <v>20</v>
      </c>
      <c r="G6" s="14">
        <v>0</v>
      </c>
      <c r="H6" s="13">
        <f t="shared" si="0"/>
        <v>0</v>
      </c>
      <c r="I6" s="29" t="str">
        <f>_xlfn.DISPIMG("ID_2056565C58534C65B9C5A6F15467C410",1)</f>
        <v>=DISPIMG("ID_2056565C58534C65B9C5A6F15467C410",1)</v>
      </c>
    </row>
    <row r="7" ht="117" customHeight="1" spans="1:9">
      <c r="A7" s="10">
        <f t="shared" si="1"/>
        <v>5</v>
      </c>
      <c r="B7" s="11"/>
      <c r="C7" s="11" t="s">
        <v>21</v>
      </c>
      <c r="D7" s="11" t="s">
        <v>22</v>
      </c>
      <c r="E7" s="13">
        <v>40</v>
      </c>
      <c r="F7" s="13" t="s">
        <v>23</v>
      </c>
      <c r="G7" s="14">
        <v>0</v>
      </c>
      <c r="H7" s="13">
        <f t="shared" si="0"/>
        <v>0</v>
      </c>
      <c r="I7" s="29" t="str">
        <f>_xlfn.DISPIMG("ID_B1C0C1F78C0B48EEAF0128113FC8A411",1)</f>
        <v>=DISPIMG("ID_B1C0C1F78C0B48EEAF0128113FC8A411",1)</v>
      </c>
    </row>
    <row r="8" ht="121" customHeight="1" spans="1:9">
      <c r="A8" s="10">
        <f t="shared" si="1"/>
        <v>6</v>
      </c>
      <c r="B8" s="11"/>
      <c r="C8" s="11" t="s">
        <v>24</v>
      </c>
      <c r="D8" s="11" t="s">
        <v>25</v>
      </c>
      <c r="E8" s="13">
        <v>4</v>
      </c>
      <c r="F8" s="13" t="s">
        <v>26</v>
      </c>
      <c r="G8" s="14">
        <v>0</v>
      </c>
      <c r="H8" s="13">
        <f t="shared" si="0"/>
        <v>0</v>
      </c>
      <c r="I8" s="29" t="str">
        <f>_xlfn.DISPIMG("ID_7B8C455902994A1392E575263B5BFCC0",1)</f>
        <v>=DISPIMG("ID_7B8C455902994A1392E575263B5BFCC0",1)</v>
      </c>
    </row>
    <row r="9" ht="74" customHeight="1" spans="1:9">
      <c r="A9" s="10">
        <f t="shared" si="1"/>
        <v>7</v>
      </c>
      <c r="B9" s="11" t="s">
        <v>27</v>
      </c>
      <c r="C9" s="15" t="s">
        <v>28</v>
      </c>
      <c r="D9" s="15" t="s">
        <v>29</v>
      </c>
      <c r="E9" s="16">
        <v>2000</v>
      </c>
      <c r="F9" s="16" t="s">
        <v>30</v>
      </c>
      <c r="G9" s="17">
        <v>0</v>
      </c>
      <c r="H9" s="16">
        <f t="shared" si="0"/>
        <v>0</v>
      </c>
      <c r="I9" s="29" t="str">
        <f>_xlfn.DISPIMG("ID_EAF2322A069748B8BE2B963B0E86974A",1)</f>
        <v>=DISPIMG("ID_EAF2322A069748B8BE2B963B0E86974A",1)</v>
      </c>
    </row>
    <row r="10" ht="74" customHeight="1" spans="1:9">
      <c r="A10" s="10"/>
      <c r="B10" s="11"/>
      <c r="C10" s="18"/>
      <c r="D10" s="19"/>
      <c r="E10" s="20"/>
      <c r="F10" s="20"/>
      <c r="G10" s="21"/>
      <c r="H10" s="20"/>
      <c r="I10" s="29" t="str">
        <f>_xlfn.DISPIMG("ID_A185C79C11524BD5ADEF0FDA020866E0",1)</f>
        <v>=DISPIMG("ID_A185C79C11524BD5ADEF0FDA020866E0",1)</v>
      </c>
    </row>
    <row r="11" ht="104" customHeight="1" spans="1:9">
      <c r="A11" s="10">
        <f>ROW()+-2</f>
        <v>9</v>
      </c>
      <c r="B11" s="11"/>
      <c r="C11" s="22" t="s">
        <v>31</v>
      </c>
      <c r="D11" s="10" t="s">
        <v>32</v>
      </c>
      <c r="E11" s="13">
        <v>2</v>
      </c>
      <c r="F11" s="13" t="s">
        <v>33</v>
      </c>
      <c r="G11" s="14">
        <v>0</v>
      </c>
      <c r="H11" s="13">
        <f t="shared" ref="H11:H35" si="2">G11*E11</f>
        <v>0</v>
      </c>
      <c r="I11" s="29" t="str">
        <f>_xlfn.DISPIMG("ID_216DCD69B9164A6883A361E3F3BC0663",1)</f>
        <v>=DISPIMG("ID_216DCD69B9164A6883A361E3F3BC0663",1)</v>
      </c>
    </row>
    <row r="12" ht="77" customHeight="1" spans="1:9">
      <c r="A12" s="10">
        <f>ROW()+-2</f>
        <v>10</v>
      </c>
      <c r="B12" s="11"/>
      <c r="C12" s="23"/>
      <c r="D12" s="10" t="s">
        <v>32</v>
      </c>
      <c r="E12" s="13">
        <v>2</v>
      </c>
      <c r="F12" s="13" t="s">
        <v>33</v>
      </c>
      <c r="G12" s="14">
        <v>0</v>
      </c>
      <c r="H12" s="13">
        <f t="shared" si="2"/>
        <v>0</v>
      </c>
      <c r="I12" s="29" t="str">
        <f>_xlfn.DISPIMG("ID_E83FD2EB15B0477885A3474F184D395B",1)</f>
        <v>=DISPIMG("ID_E83FD2EB15B0477885A3474F184D395B",1)</v>
      </c>
    </row>
    <row r="13" ht="76" customHeight="1" spans="1:9">
      <c r="A13" s="10">
        <f>ROW()+-2</f>
        <v>11</v>
      </c>
      <c r="B13" s="11"/>
      <c r="C13" s="23"/>
      <c r="D13" s="11" t="s">
        <v>34</v>
      </c>
      <c r="E13" s="13">
        <v>1</v>
      </c>
      <c r="F13" s="13" t="s">
        <v>33</v>
      </c>
      <c r="G13" s="14">
        <v>0</v>
      </c>
      <c r="H13" s="13">
        <f t="shared" si="2"/>
        <v>0</v>
      </c>
      <c r="I13" s="30" t="str">
        <f>_xlfn.DISPIMG("ID_D532E794947F40DEBABFAA929D4AB7F7",1)</f>
        <v>=DISPIMG("ID_D532E794947F40DEBABFAA929D4AB7F7",1)</v>
      </c>
    </row>
    <row r="14" ht="67" customHeight="1" spans="1:9">
      <c r="A14" s="10">
        <f>ROW()+-2</f>
        <v>12</v>
      </c>
      <c r="B14" s="11"/>
      <c r="C14" s="23"/>
      <c r="D14" s="11" t="s">
        <v>35</v>
      </c>
      <c r="E14" s="13">
        <v>6</v>
      </c>
      <c r="F14" s="13" t="s">
        <v>36</v>
      </c>
      <c r="G14" s="14">
        <v>0</v>
      </c>
      <c r="H14" s="13">
        <f t="shared" si="2"/>
        <v>0</v>
      </c>
      <c r="I14" s="31"/>
    </row>
    <row r="15" ht="67" customHeight="1" spans="1:9">
      <c r="A15" s="10">
        <f t="shared" ref="A15:A33" si="3">ROW()+-2</f>
        <v>13</v>
      </c>
      <c r="B15" s="11"/>
      <c r="C15" s="23"/>
      <c r="D15" s="11" t="s">
        <v>37</v>
      </c>
      <c r="E15" s="13">
        <v>1</v>
      </c>
      <c r="F15" s="13" t="s">
        <v>33</v>
      </c>
      <c r="G15" s="14">
        <v>0</v>
      </c>
      <c r="H15" s="13">
        <f t="shared" si="2"/>
        <v>0</v>
      </c>
      <c r="I15" s="32"/>
    </row>
    <row r="16" ht="67" customHeight="1" spans="1:9">
      <c r="A16" s="10">
        <f t="shared" si="3"/>
        <v>14</v>
      </c>
      <c r="B16" s="11"/>
      <c r="C16" s="24"/>
      <c r="D16" s="11" t="s">
        <v>38</v>
      </c>
      <c r="E16" s="13">
        <v>3</v>
      </c>
      <c r="F16" s="13" t="s">
        <v>36</v>
      </c>
      <c r="G16" s="14">
        <v>0</v>
      </c>
      <c r="H16" s="13">
        <f t="shared" si="2"/>
        <v>0</v>
      </c>
      <c r="I16" s="10" t="str">
        <f>_xlfn.DISPIMG("ID_FF22DA7D5D88417B81CA6DE4BDDF5475",1)</f>
        <v>=DISPIMG("ID_FF22DA7D5D88417B81CA6DE4BDDF5475",1)</v>
      </c>
    </row>
    <row r="17" ht="67" customHeight="1" spans="1:9">
      <c r="A17" s="10">
        <f t="shared" si="3"/>
        <v>15</v>
      </c>
      <c r="B17" s="11"/>
      <c r="C17" s="11" t="s">
        <v>39</v>
      </c>
      <c r="D17" s="11" t="s">
        <v>40</v>
      </c>
      <c r="E17" s="25">
        <v>100</v>
      </c>
      <c r="F17" s="14" t="s">
        <v>33</v>
      </c>
      <c r="G17" s="14">
        <v>0</v>
      </c>
      <c r="H17" s="13">
        <f t="shared" si="2"/>
        <v>0</v>
      </c>
      <c r="I17" s="29" t="str">
        <f>_xlfn.DISPIMG("ID_762475BAF16C4F5DB23D91F636040718",1)</f>
        <v>=DISPIMG("ID_762475BAF16C4F5DB23D91F636040718",1)</v>
      </c>
    </row>
    <row r="18" ht="84" customHeight="1" spans="1:9">
      <c r="A18" s="10">
        <f t="shared" si="3"/>
        <v>16</v>
      </c>
      <c r="B18" s="11"/>
      <c r="C18" s="22" t="s">
        <v>41</v>
      </c>
      <c r="D18" s="11" t="s">
        <v>42</v>
      </c>
      <c r="E18" s="25">
        <v>2</v>
      </c>
      <c r="F18" s="25" t="s">
        <v>36</v>
      </c>
      <c r="G18" s="14">
        <v>0</v>
      </c>
      <c r="H18" s="13">
        <f t="shared" si="2"/>
        <v>0</v>
      </c>
      <c r="I18" s="33" t="str">
        <f>_xlfn.DISPIMG("ID_2DDAEB4C8077496DA2FE813E965B3A19",1)</f>
        <v>=DISPIMG("ID_2DDAEB4C8077496DA2FE813E965B3A19",1)</v>
      </c>
    </row>
    <row r="19" ht="63" customHeight="1" spans="1:9">
      <c r="A19" s="10">
        <f t="shared" si="3"/>
        <v>17</v>
      </c>
      <c r="B19" s="11"/>
      <c r="C19" s="23"/>
      <c r="D19" s="11" t="s">
        <v>43</v>
      </c>
      <c r="E19" s="25">
        <v>1</v>
      </c>
      <c r="F19" s="14" t="s">
        <v>33</v>
      </c>
      <c r="G19" s="14">
        <v>0</v>
      </c>
      <c r="H19" s="13">
        <f t="shared" si="2"/>
        <v>0</v>
      </c>
      <c r="I19" s="34"/>
    </row>
    <row r="20" ht="86" customHeight="1" spans="1:9">
      <c r="A20" s="10">
        <f t="shared" si="3"/>
        <v>18</v>
      </c>
      <c r="B20" s="11"/>
      <c r="C20" s="23"/>
      <c r="D20" s="11" t="s">
        <v>44</v>
      </c>
      <c r="E20" s="25">
        <v>3</v>
      </c>
      <c r="F20" s="25" t="s">
        <v>33</v>
      </c>
      <c r="G20" s="14">
        <v>0</v>
      </c>
      <c r="H20" s="13">
        <f t="shared" si="2"/>
        <v>0</v>
      </c>
      <c r="I20" s="34" t="str">
        <f>_xlfn.DISPIMG("ID_36949698AF7E4FACB1CB11326901AEF1",1)</f>
        <v>=DISPIMG("ID_36949698AF7E4FACB1CB11326901AEF1",1)</v>
      </c>
    </row>
    <row r="21" ht="63" customHeight="1" spans="1:9">
      <c r="A21" s="10">
        <f t="shared" si="3"/>
        <v>19</v>
      </c>
      <c r="B21" s="11"/>
      <c r="C21" s="22" t="s">
        <v>45</v>
      </c>
      <c r="D21" s="11" t="s">
        <v>46</v>
      </c>
      <c r="E21" s="25">
        <v>1</v>
      </c>
      <c r="F21" s="14" t="s">
        <v>33</v>
      </c>
      <c r="G21" s="14">
        <v>0</v>
      </c>
      <c r="H21" s="13">
        <f t="shared" si="2"/>
        <v>0</v>
      </c>
      <c r="I21" s="29" t="str">
        <f>_xlfn.DISPIMG("ID_7369B8BC214C42B4A10E9525F1F286E5",1)</f>
        <v>=DISPIMG("ID_7369B8BC214C42B4A10E9525F1F286E5",1)</v>
      </c>
    </row>
    <row r="22" ht="142" customHeight="1" spans="1:9">
      <c r="A22" s="10">
        <f t="shared" si="3"/>
        <v>20</v>
      </c>
      <c r="B22" s="22" t="s">
        <v>47</v>
      </c>
      <c r="C22" s="11" t="s">
        <v>48</v>
      </c>
      <c r="D22" s="11" t="s">
        <v>49</v>
      </c>
      <c r="E22" s="11">
        <v>1</v>
      </c>
      <c r="F22" s="11" t="s">
        <v>50</v>
      </c>
      <c r="G22" s="14">
        <v>0</v>
      </c>
      <c r="H22" s="13">
        <f t="shared" si="2"/>
        <v>0</v>
      </c>
      <c r="I22" s="11" t="str">
        <f>_xlfn.DISPIMG("ID_8FD230FFD4F94521BBDA5572888EF4DE",1)</f>
        <v>=DISPIMG("ID_8FD230FFD4F94521BBDA5572888EF4DE",1)</v>
      </c>
    </row>
    <row r="23" ht="100" customHeight="1" spans="1:9">
      <c r="A23" s="10">
        <f t="shared" si="3"/>
        <v>21</v>
      </c>
      <c r="B23" s="23"/>
      <c r="C23" s="11" t="s">
        <v>51</v>
      </c>
      <c r="D23" s="11" t="s">
        <v>52</v>
      </c>
      <c r="E23" s="11">
        <v>20</v>
      </c>
      <c r="F23" s="11" t="s">
        <v>33</v>
      </c>
      <c r="G23" s="14">
        <v>0</v>
      </c>
      <c r="H23" s="13">
        <f t="shared" si="2"/>
        <v>0</v>
      </c>
      <c r="I23" s="11" t="str">
        <f>_xlfn.DISPIMG("ID_8EAC57D9672C4113B287F8E71C44FAEF",1)</f>
        <v>=DISPIMG("ID_8EAC57D9672C4113B287F8E71C44FAEF",1)</v>
      </c>
    </row>
    <row r="24" ht="79" customHeight="1" spans="1:9">
      <c r="A24" s="10">
        <f t="shared" si="3"/>
        <v>22</v>
      </c>
      <c r="B24" s="23"/>
      <c r="C24" s="11" t="s">
        <v>53</v>
      </c>
      <c r="D24" s="11" t="s">
        <v>54</v>
      </c>
      <c r="E24" s="11">
        <f>3.3*2.7*4</f>
        <v>35.64</v>
      </c>
      <c r="F24" s="11" t="s">
        <v>20</v>
      </c>
      <c r="G24" s="14">
        <v>0</v>
      </c>
      <c r="H24" s="13">
        <f t="shared" si="2"/>
        <v>0</v>
      </c>
      <c r="I24" s="11" t="str">
        <f>_xlfn.DISPIMG("ID_DB69C1429C9E4A538A4241D5868AA17A",1)</f>
        <v>=DISPIMG("ID_DB69C1429C9E4A538A4241D5868AA17A",1)</v>
      </c>
    </row>
    <row r="25" spans="1:9">
      <c r="A25" s="10">
        <f t="shared" si="3"/>
        <v>23</v>
      </c>
      <c r="B25" s="23"/>
      <c r="C25" s="22" t="s">
        <v>55</v>
      </c>
      <c r="D25" s="11" t="s">
        <v>56</v>
      </c>
      <c r="E25" s="11">
        <v>100</v>
      </c>
      <c r="F25" s="11" t="s">
        <v>30</v>
      </c>
      <c r="G25" s="14">
        <v>0</v>
      </c>
      <c r="H25" s="13">
        <f t="shared" si="2"/>
        <v>0</v>
      </c>
      <c r="I25" s="33" t="str">
        <f>_xlfn.DISPIMG("ID_09258C1B433643038ADEF0CF0AF8CAC3",1)</f>
        <v>=DISPIMG("ID_09258C1B433643038ADEF0CF0AF8CAC3",1)</v>
      </c>
    </row>
    <row r="26" spans="1:9">
      <c r="A26" s="10">
        <f t="shared" si="3"/>
        <v>24</v>
      </c>
      <c r="B26" s="23"/>
      <c r="C26" s="23"/>
      <c r="D26" s="11" t="s">
        <v>57</v>
      </c>
      <c r="E26" s="11">
        <v>5</v>
      </c>
      <c r="F26" s="11" t="s">
        <v>58</v>
      </c>
      <c r="G26" s="14">
        <v>0</v>
      </c>
      <c r="H26" s="13">
        <f t="shared" si="2"/>
        <v>0</v>
      </c>
      <c r="I26" s="35"/>
    </row>
    <row r="27" ht="31" customHeight="1" spans="1:9">
      <c r="A27" s="10">
        <f t="shared" si="3"/>
        <v>25</v>
      </c>
      <c r="B27" s="23"/>
      <c r="C27" s="23"/>
      <c r="D27" s="11" t="s">
        <v>59</v>
      </c>
      <c r="E27" s="11">
        <v>1</v>
      </c>
      <c r="F27" s="11" t="s">
        <v>33</v>
      </c>
      <c r="G27" s="14">
        <v>0</v>
      </c>
      <c r="H27" s="13">
        <f t="shared" si="2"/>
        <v>0</v>
      </c>
      <c r="I27" s="35"/>
    </row>
    <row r="28" ht="34" customHeight="1" spans="1:9">
      <c r="A28" s="10">
        <f t="shared" si="3"/>
        <v>26</v>
      </c>
      <c r="B28" s="23"/>
      <c r="C28" s="24"/>
      <c r="D28" s="11" t="s">
        <v>60</v>
      </c>
      <c r="E28" s="11">
        <v>2</v>
      </c>
      <c r="F28" s="11" t="s">
        <v>33</v>
      </c>
      <c r="G28" s="14">
        <v>0</v>
      </c>
      <c r="H28" s="13">
        <f t="shared" si="2"/>
        <v>0</v>
      </c>
      <c r="I28" s="34"/>
    </row>
    <row r="29" ht="124" customHeight="1" spans="1:9">
      <c r="A29" s="10">
        <f t="shared" si="3"/>
        <v>27</v>
      </c>
      <c r="B29" s="23"/>
      <c r="C29" s="11" t="s">
        <v>61</v>
      </c>
      <c r="D29" s="11" t="s">
        <v>62</v>
      </c>
      <c r="E29" s="25">
        <v>6</v>
      </c>
      <c r="F29" s="25" t="s">
        <v>33</v>
      </c>
      <c r="G29" s="14">
        <v>0</v>
      </c>
      <c r="H29" s="13">
        <f t="shared" si="2"/>
        <v>0</v>
      </c>
      <c r="I29" s="11" t="str">
        <f>_xlfn.DISPIMG("ID_56CB608D710F4BCAACFADBF964550026",1)</f>
        <v>=DISPIMG("ID_56CB608D710F4BCAACFADBF964550026",1)</v>
      </c>
    </row>
    <row r="30" ht="30" customHeight="1" spans="1:9">
      <c r="A30" s="10">
        <f t="shared" si="3"/>
        <v>28</v>
      </c>
      <c r="B30" s="10" t="s">
        <v>63</v>
      </c>
      <c r="C30" s="10"/>
      <c r="D30" s="10"/>
      <c r="E30" s="14"/>
      <c r="F30" s="14"/>
      <c r="G30" s="14"/>
      <c r="H30" s="13">
        <v>0</v>
      </c>
      <c r="I30" s="36"/>
    </row>
    <row r="31" ht="30" customHeight="1" spans="1:9">
      <c r="A31" s="10">
        <f t="shared" si="3"/>
        <v>29</v>
      </c>
      <c r="B31" s="10" t="s">
        <v>64</v>
      </c>
      <c r="C31" s="10"/>
      <c r="D31" s="10"/>
      <c r="E31" s="14"/>
      <c r="F31" s="14"/>
      <c r="G31" s="14"/>
      <c r="H31" s="14">
        <v>0</v>
      </c>
      <c r="I31" s="36"/>
    </row>
    <row r="32" ht="30" customHeight="1" spans="1:9">
      <c r="A32" s="10">
        <f t="shared" si="3"/>
        <v>30</v>
      </c>
      <c r="B32" s="11" t="s">
        <v>65</v>
      </c>
      <c r="C32" s="11"/>
      <c r="D32" s="11"/>
      <c r="E32" s="25"/>
      <c r="F32" s="25"/>
      <c r="G32" s="25"/>
      <c r="H32" s="25">
        <v>0</v>
      </c>
      <c r="I32" s="37"/>
    </row>
    <row r="33" s="1" customFormat="1" spans="5:8">
      <c r="E33" s="26"/>
      <c r="F33" s="26"/>
      <c r="G33" s="26"/>
      <c r="H33" s="27"/>
    </row>
    <row r="34" s="1" customFormat="1" spans="5:8">
      <c r="E34" s="26"/>
      <c r="F34" s="26"/>
      <c r="G34" s="26"/>
      <c r="H34" s="26"/>
    </row>
    <row r="35" s="1" customFormat="1" spans="5:8">
      <c r="E35" s="26"/>
      <c r="F35" s="26"/>
      <c r="G35" s="26"/>
      <c r="H35" s="26"/>
    </row>
    <row r="36" s="1" customFormat="1" spans="5:8">
      <c r="E36" s="26"/>
      <c r="F36" s="26"/>
      <c r="G36" s="26"/>
      <c r="H36" s="26"/>
    </row>
    <row r="37" s="1" customFormat="1" spans="5:8">
      <c r="E37" s="26"/>
      <c r="F37" s="26"/>
      <c r="G37" s="26"/>
      <c r="H37" s="26"/>
    </row>
    <row r="38" s="1" customFormat="1" spans="5:8">
      <c r="E38" s="26"/>
      <c r="F38" s="26"/>
      <c r="G38" s="26"/>
      <c r="H38" s="26"/>
    </row>
    <row r="39" s="1" customFormat="1" spans="5:8">
      <c r="E39" s="26"/>
      <c r="F39" s="26"/>
      <c r="G39" s="26"/>
      <c r="H39" s="26"/>
    </row>
    <row r="40" s="1" customFormat="1" spans="5:8">
      <c r="E40" s="26"/>
      <c r="F40" s="26"/>
      <c r="G40" s="26"/>
      <c r="H40" s="26"/>
    </row>
    <row r="41" s="1" customFormat="1" spans="5:8">
      <c r="E41" s="26"/>
      <c r="F41" s="26"/>
      <c r="G41" s="26"/>
      <c r="H41" s="26"/>
    </row>
    <row r="42" s="1" customFormat="1" spans="5:8">
      <c r="E42" s="26"/>
      <c r="F42" s="26"/>
      <c r="G42" s="26"/>
      <c r="H42" s="26"/>
    </row>
    <row r="43" s="1" customFormat="1" spans="5:8">
      <c r="E43" s="26"/>
      <c r="F43" s="26"/>
      <c r="G43" s="26"/>
      <c r="H43" s="26"/>
    </row>
    <row r="44" s="1" customFormat="1" spans="5:8">
      <c r="E44" s="26"/>
      <c r="F44" s="26"/>
      <c r="G44" s="26"/>
      <c r="H44" s="26"/>
    </row>
    <row r="45" s="1" customFormat="1" spans="5:8">
      <c r="E45" s="26"/>
      <c r="F45" s="26"/>
      <c r="G45" s="26"/>
      <c r="H45" s="26"/>
    </row>
    <row r="46" s="1" customFormat="1" spans="5:8">
      <c r="E46" s="26"/>
      <c r="F46" s="26"/>
      <c r="G46" s="26"/>
      <c r="H46" s="26"/>
    </row>
    <row r="47" s="1" customFormat="1" spans="5:8">
      <c r="E47" s="26"/>
      <c r="F47" s="26"/>
      <c r="G47" s="26"/>
      <c r="H47" s="26"/>
    </row>
    <row r="48" s="1" customFormat="1" spans="5:8">
      <c r="E48" s="26"/>
      <c r="F48" s="26"/>
      <c r="G48" s="26"/>
      <c r="H48" s="26"/>
    </row>
    <row r="49" s="1" customFormat="1" spans="5:8">
      <c r="E49" s="26"/>
      <c r="F49" s="26"/>
      <c r="G49" s="26"/>
      <c r="H49" s="26"/>
    </row>
    <row r="50" s="1" customFormat="1" spans="5:8">
      <c r="E50" s="26"/>
      <c r="F50" s="26"/>
      <c r="G50" s="26"/>
      <c r="H50" s="26"/>
    </row>
    <row r="51" s="1" customFormat="1" spans="5:8">
      <c r="E51" s="26"/>
      <c r="F51" s="26"/>
      <c r="G51" s="26"/>
      <c r="H51" s="26"/>
    </row>
    <row r="52" s="1" customFormat="1" spans="5:8">
      <c r="E52" s="26"/>
      <c r="F52" s="26"/>
      <c r="G52" s="26"/>
      <c r="H52" s="26"/>
    </row>
    <row r="53" s="1" customFormat="1" spans="5:8">
      <c r="E53" s="26"/>
      <c r="F53" s="26"/>
      <c r="G53" s="26"/>
      <c r="H53" s="26"/>
    </row>
    <row r="54" s="1" customFormat="1" spans="5:8">
      <c r="E54" s="26"/>
      <c r="F54" s="26"/>
      <c r="G54" s="26"/>
      <c r="H54" s="26"/>
    </row>
    <row r="55" s="1" customFormat="1" spans="5:8">
      <c r="E55" s="26"/>
      <c r="F55" s="26"/>
      <c r="G55" s="26"/>
      <c r="H55" s="26"/>
    </row>
    <row r="56" s="1" customFormat="1" spans="5:8">
      <c r="E56" s="26"/>
      <c r="F56" s="26"/>
      <c r="G56" s="26"/>
      <c r="H56" s="26"/>
    </row>
    <row r="57" s="1" customFormat="1" spans="5:8">
      <c r="E57" s="26"/>
      <c r="F57" s="26"/>
      <c r="G57" s="26"/>
      <c r="H57" s="26"/>
    </row>
    <row r="58" s="1" customFormat="1" spans="5:8">
      <c r="E58" s="26"/>
      <c r="F58" s="26"/>
      <c r="G58" s="26"/>
      <c r="H58" s="26"/>
    </row>
    <row r="59" s="1" customFormat="1" spans="5:8">
      <c r="E59" s="26"/>
      <c r="F59" s="26"/>
      <c r="G59" s="26"/>
      <c r="H59" s="26"/>
    </row>
    <row r="60" s="1" customFormat="1" spans="5:8">
      <c r="E60" s="26"/>
      <c r="F60" s="26"/>
      <c r="G60" s="26"/>
      <c r="H60" s="26"/>
    </row>
    <row r="61" s="1" customFormat="1" spans="5:8">
      <c r="E61" s="26"/>
      <c r="F61" s="26"/>
      <c r="G61" s="26"/>
      <c r="H61" s="26"/>
    </row>
    <row r="62" s="1" customFormat="1" spans="5:8">
      <c r="E62" s="26"/>
      <c r="F62" s="26"/>
      <c r="G62" s="26"/>
      <c r="H62" s="26"/>
    </row>
    <row r="63" s="1" customFormat="1" spans="5:8">
      <c r="E63" s="26"/>
      <c r="F63" s="26"/>
      <c r="G63" s="26"/>
      <c r="H63" s="26"/>
    </row>
    <row r="64" s="1" customFormat="1" spans="5:8">
      <c r="E64" s="26"/>
      <c r="F64" s="26"/>
      <c r="G64" s="26"/>
      <c r="H64" s="26"/>
    </row>
    <row r="65" s="1" customFormat="1" spans="5:8">
      <c r="E65" s="26"/>
      <c r="F65" s="26"/>
      <c r="G65" s="26"/>
      <c r="H65" s="26"/>
    </row>
    <row r="66" s="1" customFormat="1" spans="5:8">
      <c r="E66" s="26"/>
      <c r="F66" s="26"/>
      <c r="G66" s="26"/>
      <c r="H66" s="26"/>
    </row>
    <row r="67" s="1" customFormat="1" spans="5:8">
      <c r="E67" s="26"/>
      <c r="F67" s="26"/>
      <c r="G67" s="26"/>
      <c r="H67" s="26"/>
    </row>
    <row r="68" s="1" customFormat="1" spans="5:8">
      <c r="E68" s="26"/>
      <c r="F68" s="26"/>
      <c r="G68" s="26"/>
      <c r="H68" s="26"/>
    </row>
    <row r="69" s="1" customFormat="1" spans="5:8">
      <c r="E69" s="26"/>
      <c r="F69" s="26"/>
      <c r="G69" s="26"/>
      <c r="H69" s="26"/>
    </row>
    <row r="70" s="1" customFormat="1" spans="5:8">
      <c r="E70" s="26"/>
      <c r="F70" s="26"/>
      <c r="G70" s="26"/>
      <c r="H70" s="26"/>
    </row>
    <row r="71" s="1" customFormat="1" spans="5:8">
      <c r="E71" s="26"/>
      <c r="F71" s="26"/>
      <c r="G71" s="26"/>
      <c r="H71" s="26"/>
    </row>
    <row r="72" s="1" customFormat="1" spans="5:8">
      <c r="E72" s="26"/>
      <c r="F72" s="26"/>
      <c r="G72" s="26"/>
      <c r="H72" s="26"/>
    </row>
    <row r="73" s="1" customFormat="1" spans="5:8">
      <c r="E73" s="26"/>
      <c r="F73" s="26"/>
      <c r="G73" s="26"/>
      <c r="H73" s="26"/>
    </row>
    <row r="74" s="1" customFormat="1" spans="5:8">
      <c r="E74" s="26"/>
      <c r="F74" s="26"/>
      <c r="G74" s="26"/>
      <c r="H74" s="26"/>
    </row>
    <row r="75" s="1" customFormat="1" spans="5:8">
      <c r="E75" s="26"/>
      <c r="F75" s="26"/>
      <c r="G75" s="26"/>
      <c r="H75" s="26"/>
    </row>
    <row r="76" spans="1:9">
      <c r="A76" s="38"/>
      <c r="B76" s="38"/>
      <c r="C76" s="38"/>
      <c r="D76" s="38"/>
      <c r="E76" s="39"/>
      <c r="F76" s="39"/>
      <c r="G76" s="39"/>
      <c r="H76" s="39"/>
      <c r="I76" s="38"/>
    </row>
  </sheetData>
  <mergeCells count="19">
    <mergeCell ref="A1:I1"/>
    <mergeCell ref="B30:G30"/>
    <mergeCell ref="B31:G31"/>
    <mergeCell ref="B32:G32"/>
    <mergeCell ref="B3:B8"/>
    <mergeCell ref="B9:B21"/>
    <mergeCell ref="B22:B29"/>
    <mergeCell ref="C9:C10"/>
    <mergeCell ref="C11:C16"/>
    <mergeCell ref="C18:C20"/>
    <mergeCell ref="C25:C28"/>
    <mergeCell ref="D9:D10"/>
    <mergeCell ref="E9:E10"/>
    <mergeCell ref="F9:F10"/>
    <mergeCell ref="G9:G10"/>
    <mergeCell ref="H9:H10"/>
    <mergeCell ref="I13:I15"/>
    <mergeCell ref="I18:I19"/>
    <mergeCell ref="I25:I28"/>
  </mergeCells>
  <printOptions horizontalCentered="1" verticalCentered="1"/>
  <pageMargins left="0.550694444444444" right="0.751388888888889" top="0.550694444444444" bottom="0.156944444444444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骆 睿</dc:creator>
  <cp:lastModifiedBy>admin</cp:lastModifiedBy>
  <dcterms:created xsi:type="dcterms:W3CDTF">2024-04-06T08:27:00Z</dcterms:created>
  <dcterms:modified xsi:type="dcterms:W3CDTF">2025-12-30T00:44:44Z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4337FA4A0B7348BFA59A77B59E401406_13</vt:lpwstr>
  </property>
  <property fmtid="{D5CDD505-2E9C-101B-9397-08002B2CF9AE}" pid="4" name="CalculationRule">
    <vt:i4>0</vt:i4>
  </property>
</Properties>
</file>